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산단환경과\기술지원계\4. 보조금 지원 사업\1. 연도별 보조금 지원 사업\2021\5. 공고\1차 공고(2020.10.06.) 공고 홈페이지 누락분 재 공고\"/>
    </mc:Choice>
  </mc:AlternateContent>
  <bookViews>
    <workbookView xWindow="0" yWindow="0" windowWidth="28800" windowHeight="12255"/>
  </bookViews>
  <sheets>
    <sheet name="붙임 13. 오염물질 연간 배출량 환산표" sheetId="4" r:id="rId1"/>
    <sheet name="붙임 14. 소규모사업장 방지시설 설치 지원사업 평가표" sheetId="1" r:id="rId2"/>
    <sheet name="붙임 16. 사업장 기초현황" sheetId="3" r:id="rId3"/>
  </sheets>
  <definedNames>
    <definedName name="_xlnm.Print_Area" localSheetId="1">'붙임 14. 소규모사업장 방지시설 설치 지원사업 평가표'!$A$1:$O$20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O13" i="4" s="1"/>
  <c r="G8" i="4"/>
  <c r="O10" i="4" s="1"/>
  <c r="O8" i="4" l="1"/>
  <c r="O11" i="4"/>
  <c r="O9" i="4"/>
  <c r="O12" i="4"/>
  <c r="O5" i="4" l="1"/>
  <c r="O4" i="4" s="1"/>
  <c r="M20" i="1" l="1"/>
  <c r="M17" i="1" l="1"/>
  <c r="M14" i="1"/>
  <c r="M11" i="1"/>
  <c r="M8" i="1"/>
  <c r="O11" i="1"/>
  <c r="N11" i="1"/>
  <c r="M5" i="1"/>
  <c r="M2" i="1" l="1"/>
</calcChain>
</file>

<file path=xl/comments1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돋움"/>
            <family val="3"/>
            <charset val="129"/>
          </rPr>
          <t>해당 점수 숫자로 기입</t>
        </r>
      </text>
    </comment>
    <comment ref="N5" authorId="0" shapeId="0">
      <text>
        <r>
          <rPr>
            <b/>
            <sz val="9"/>
            <color indexed="81"/>
            <rFont val="돋움"/>
            <family val="3"/>
            <charset val="129"/>
          </rPr>
          <t>방지시설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N8" authorId="0" shapeId="0">
      <text>
        <r>
          <rPr>
            <b/>
            <sz val="9"/>
            <color indexed="81"/>
            <rFont val="돋움"/>
            <family val="3"/>
            <charset val="129"/>
          </rPr>
          <t>자가측정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먼지</t>
        </r>
        <r>
          <rPr>
            <b/>
            <sz val="9"/>
            <color indexed="81"/>
            <rFont val="Tahoma"/>
            <family val="2"/>
          </rPr>
          <t>, SOx, NOx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환산량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톤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P10" authorId="0" shapeId="0">
      <text>
        <r>
          <rPr>
            <b/>
            <sz val="9"/>
            <color indexed="81"/>
            <rFont val="돋움"/>
            <family val="3"/>
            <charset val="129"/>
          </rPr>
          <t>물질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Q10" authorId="0" shapeId="0">
      <text>
        <r>
          <rPr>
            <b/>
            <sz val="9"/>
            <color indexed="81"/>
            <rFont val="돋움"/>
            <family val="3"/>
            <charset val="129"/>
          </rPr>
          <t>물질종류의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관련기준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R10" authorId="0" shapeId="0">
      <text>
        <r>
          <rPr>
            <b/>
            <sz val="9"/>
            <color indexed="81"/>
            <rFont val="돋움"/>
            <family val="3"/>
            <charset val="129"/>
          </rPr>
          <t>자가측정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값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N11" authorId="0" shapeId="0">
      <text>
        <r>
          <rPr>
            <b/>
            <sz val="9"/>
            <color indexed="81"/>
            <rFont val="돋움"/>
            <family val="3"/>
            <charset val="129"/>
          </rPr>
          <t>손대지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말것</t>
        </r>
      </text>
    </comment>
    <comment ref="O11" authorId="0" shapeId="0">
      <text>
        <r>
          <rPr>
            <b/>
            <sz val="9"/>
            <color indexed="81"/>
            <rFont val="돋움"/>
            <family val="3"/>
            <charset val="129"/>
          </rPr>
          <t>손대지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말것</t>
        </r>
      </text>
    </comment>
    <comment ref="N14" authorId="0" shapeId="0">
      <text>
        <r>
          <rPr>
            <b/>
            <sz val="9"/>
            <color indexed="81"/>
            <rFont val="돋움"/>
            <family val="3"/>
            <charset val="129"/>
          </rPr>
          <t>방지설비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여유율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(%)</t>
        </r>
      </text>
    </comment>
    <comment ref="N17" authorId="0" shapeId="0">
      <text>
        <r>
          <rPr>
            <b/>
            <sz val="9"/>
            <color indexed="81"/>
            <rFont val="돋움"/>
            <family val="3"/>
            <charset val="129"/>
          </rPr>
          <t>보조금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단위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<sst xmlns="http://schemas.openxmlformats.org/spreadsheetml/2006/main" count="236" uniqueCount="193">
  <si>
    <t>기준</t>
    <phoneticPr fontId="1" type="noConversion"/>
  </si>
  <si>
    <t>1톤 이상</t>
    <phoneticPr fontId="1" type="noConversion"/>
  </si>
  <si>
    <t>신청자료의 신뢰성
(감점)</t>
    <phoneticPr fontId="1" type="noConversion"/>
  </si>
  <si>
    <t>득점</t>
    <phoneticPr fontId="1" type="noConversion"/>
  </si>
  <si>
    <t>감점</t>
    <phoneticPr fontId="1" type="noConversion"/>
  </si>
  <si>
    <t>방지설비 설치
 경과년도</t>
    <phoneticPr fontId="1" type="noConversion"/>
  </si>
  <si>
    <t>0.7톤 초과 ~ 
0.8톤 미만</t>
    <phoneticPr fontId="1" type="noConversion"/>
  </si>
  <si>
    <t>0.8톤 초과 ~ 
0.9톤 미만</t>
    <phoneticPr fontId="1" type="noConversion"/>
  </si>
  <si>
    <t>0.9톤 초과 ~ 
1.0톤 미만</t>
    <phoneticPr fontId="1" type="noConversion"/>
  </si>
  <si>
    <t>13%이상 ~
16%미만</t>
    <phoneticPr fontId="1" type="noConversion"/>
  </si>
  <si>
    <t>16%이상 ~
19%미만</t>
    <phoneticPr fontId="1" type="noConversion"/>
  </si>
  <si>
    <t>19%이상 ~
21%미만</t>
    <phoneticPr fontId="1" type="noConversion"/>
  </si>
  <si>
    <t>21%이상 ~
23%미만</t>
    <phoneticPr fontId="1" type="noConversion"/>
  </si>
  <si>
    <t>23%이상 ~
25%미만</t>
    <phoneticPr fontId="1" type="noConversion"/>
  </si>
  <si>
    <t>25%이상 ~
27%미만</t>
    <phoneticPr fontId="1" type="noConversion"/>
  </si>
  <si>
    <t>27%이상 ~
29%미만</t>
    <phoneticPr fontId="1" type="noConversion"/>
  </si>
  <si>
    <t>0.6톤 이상~
0.7톤 이하</t>
    <phoneticPr fontId="1" type="noConversion"/>
  </si>
  <si>
    <t>0.5톤 이상~
0.6톤 이하</t>
    <phoneticPr fontId="1" type="noConversion"/>
  </si>
  <si>
    <t>0.4톤 이상~
0.5톤 이하</t>
    <phoneticPr fontId="1" type="noConversion"/>
  </si>
  <si>
    <t>0.3톤 이상~
0.4톤 이하</t>
    <phoneticPr fontId="1" type="noConversion"/>
  </si>
  <si>
    <t>0.2톤 이상~
0.3톤 이하</t>
    <phoneticPr fontId="1" type="noConversion"/>
  </si>
  <si>
    <t>0.1톤 이상~
0.2톤 이하</t>
    <phoneticPr fontId="1" type="noConversion"/>
  </si>
  <si>
    <t>합   계</t>
    <phoneticPr fontId="1" type="noConversion"/>
  </si>
  <si>
    <t>비   고</t>
    <phoneticPr fontId="1" type="noConversion"/>
  </si>
  <si>
    <t>항   목</t>
    <phoneticPr fontId="1" type="noConversion"/>
  </si>
  <si>
    <t>4년</t>
    <phoneticPr fontId="1" type="noConversion"/>
  </si>
  <si>
    <t>5년</t>
    <phoneticPr fontId="1" type="noConversion"/>
  </si>
  <si>
    <t>6년</t>
    <phoneticPr fontId="1" type="noConversion"/>
  </si>
  <si>
    <t>7년</t>
    <phoneticPr fontId="1" type="noConversion"/>
  </si>
  <si>
    <t>8년</t>
    <phoneticPr fontId="1" type="noConversion"/>
  </si>
  <si>
    <t>9년</t>
    <phoneticPr fontId="1" type="noConversion"/>
  </si>
  <si>
    <t>10년</t>
    <phoneticPr fontId="1" type="noConversion"/>
  </si>
  <si>
    <t>11년</t>
    <phoneticPr fontId="1" type="noConversion"/>
  </si>
  <si>
    <t>12년</t>
    <phoneticPr fontId="1" type="noConversion"/>
  </si>
  <si>
    <t>13년 이상</t>
    <phoneticPr fontId="1" type="noConversion"/>
  </si>
  <si>
    <t>기준</t>
    <phoneticPr fontId="1" type="noConversion"/>
  </si>
  <si>
    <t>득점</t>
    <phoneticPr fontId="1" type="noConversion"/>
  </si>
  <si>
    <t>10%이하∼
9%이상</t>
    <phoneticPr fontId="1" type="noConversion"/>
  </si>
  <si>
    <t>9%이하∼
8%이상</t>
    <phoneticPr fontId="1" type="noConversion"/>
  </si>
  <si>
    <t>8%이하∼
7%이상</t>
    <phoneticPr fontId="1" type="noConversion"/>
  </si>
  <si>
    <t>7%이하∼
6%이상</t>
    <phoneticPr fontId="1" type="noConversion"/>
  </si>
  <si>
    <t>6%이하∼
5%이상</t>
    <phoneticPr fontId="1" type="noConversion"/>
  </si>
  <si>
    <t>5%이하∼
4%이상</t>
    <phoneticPr fontId="1" type="noConversion"/>
  </si>
  <si>
    <t>4%이하∼
3%이상</t>
    <phoneticPr fontId="1" type="noConversion"/>
  </si>
  <si>
    <t>3%이하∼
2%이상</t>
    <phoneticPr fontId="1" type="noConversion"/>
  </si>
  <si>
    <t>2%이하∼
1%이상</t>
    <phoneticPr fontId="1" type="noConversion"/>
  </si>
  <si>
    <t>오염물질
연간 배출량
(최근 1년치 평균)</t>
    <phoneticPr fontId="1" type="noConversion"/>
  </si>
  <si>
    <t>오염물질 배출허용기준 (최근)</t>
    <phoneticPr fontId="1" type="noConversion"/>
  </si>
  <si>
    <t>90%이상</t>
    <phoneticPr fontId="1" type="noConversion"/>
  </si>
  <si>
    <t>85%이상
∼90%이내</t>
    <phoneticPr fontId="1" type="noConversion"/>
  </si>
  <si>
    <t>80%이상
∼85%이내</t>
    <phoneticPr fontId="1" type="noConversion"/>
  </si>
  <si>
    <t>75%이상
∼80%이내</t>
    <phoneticPr fontId="1" type="noConversion"/>
  </si>
  <si>
    <t>70%이상
∼75%이내</t>
    <phoneticPr fontId="1" type="noConversion"/>
  </si>
  <si>
    <t>65%이상
∼70%이내</t>
    <phoneticPr fontId="1" type="noConversion"/>
  </si>
  <si>
    <t>60%이상
∼65%이내</t>
    <phoneticPr fontId="1" type="noConversion"/>
  </si>
  <si>
    <t>55%이상
∼60%이내</t>
    <phoneticPr fontId="1" type="noConversion"/>
  </si>
  <si>
    <t>50%이상
∼55%이내</t>
    <phoneticPr fontId="1" type="noConversion"/>
  </si>
  <si>
    <t>45%이상
∼50%이내</t>
    <phoneticPr fontId="1" type="noConversion"/>
  </si>
  <si>
    <t>여유율 11% 미만</t>
    <phoneticPr fontId="1" type="noConversion"/>
  </si>
  <si>
    <t>11%이상 ~
13%미만</t>
    <phoneticPr fontId="1" type="noConversion"/>
  </si>
  <si>
    <t>사업계획서 내용 누락 ①∼⑧</t>
    <phoneticPr fontId="1" type="noConversion"/>
  </si>
  <si>
    <t>자가측정기록
누락①∼③</t>
    <phoneticPr fontId="1" type="noConversion"/>
  </si>
  <si>
    <t>설계관련 누락
①∼⑥</t>
    <phoneticPr fontId="1" type="noConversion"/>
  </si>
  <si>
    <t>도면작성 누락
①∼⑥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</si>
  <si>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</si>
  <si>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</si>
  <si>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</si>
  <si>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</si>
  <si>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 xml:space="preserve"> 설계서 불일치
(도면, 계산, 엑셀 내역서 등)</t>
    <phoneticPr fontId="1" type="noConversion"/>
  </si>
  <si>
    <r>
      <t xml:space="preserve">사업장 명 : </t>
    </r>
    <r>
      <rPr>
        <b/>
        <sz val="11"/>
        <color rgb="FFFF0000"/>
        <rFont val="돋움"/>
        <family val="3"/>
        <charset val="129"/>
      </rPr>
      <t>○○○ 주식회사</t>
    </r>
    <phoneticPr fontId="1" type="noConversion"/>
  </si>
  <si>
    <t>10%이상 
절감</t>
    <phoneticPr fontId="1" type="noConversion"/>
  </si>
  <si>
    <t>허가(신고)증명서, 방지시설 제작 년도 확인 가능한 평판 사진 등</t>
    <phoneticPr fontId="1" type="noConversion"/>
  </si>
  <si>
    <t>·사업장 배출물질 종류에 따른 최고 배출농도 자료 제출(법적허용기준 대비)</t>
    <phoneticPr fontId="1" type="noConversion"/>
  </si>
  <si>
    <t xml:space="preserve">· 방지설비 용량 선정에 대한 설계 적정성 여부 </t>
    <phoneticPr fontId="1" type="noConversion"/>
  </si>
  <si>
    <t>· 항목별, 건별 중복 감점 가능</t>
    <phoneticPr fontId="1" type="noConversion"/>
  </si>
  <si>
    <t>29% 이상</t>
    <phoneticPr fontId="1" type="noConversion"/>
  </si>
  <si>
    <t>【붙임 14】</t>
    <phoneticPr fontId="1" type="noConversion"/>
  </si>
  <si>
    <t>기타, 보완요구서류
 기한내 미제출(보완기간 문서 발송일 제외한 5일, 휴일 미포함)</t>
    <phoneticPr fontId="1" type="noConversion"/>
  </si>
  <si>
    <t>·자가측정 자료(2회)의 먼지, SOx, NOx의 연간 환산량 총 합계 후 평균(톤)</t>
    <phoneticPr fontId="1" type="noConversion"/>
  </si>
  <si>
    <t>물질종류</t>
    <phoneticPr fontId="1" type="noConversion"/>
  </si>
  <si>
    <t>관련기준</t>
    <phoneticPr fontId="1" type="noConversion"/>
  </si>
  <si>
    <t>HCL</t>
    <phoneticPr fontId="1" type="noConversion"/>
  </si>
  <si>
    <t>측정값</t>
    <phoneticPr fontId="1" type="noConversion"/>
  </si>
  <si>
    <t>엑셀 내역서 작성 오류</t>
    <phoneticPr fontId="1" type="noConversion"/>
  </si>
  <si>
    <t>신청서 
구비서류 누락 , 순서, 파일 인덱스 불일치</t>
    <phoneticPr fontId="1" type="noConversion"/>
  </si>
  <si>
    <t>평가표 자료 기입자료 오류</t>
    <phoneticPr fontId="1" type="noConversion"/>
  </si>
  <si>
    <t>방지시설 여유율 산정(%)</t>
    <phoneticPr fontId="1" type="noConversion"/>
  </si>
  <si>
    <t>보조금 신청액 대비 보조금 지원 한도액</t>
    <phoneticPr fontId="1" type="noConversion"/>
  </si>
  <si>
    <t>순번</t>
    <phoneticPr fontId="1" type="noConversion"/>
  </si>
  <si>
    <t>신청사업장</t>
    <phoneticPr fontId="1" type="noConversion"/>
  </si>
  <si>
    <t>시공업체</t>
    <phoneticPr fontId="1" type="noConversion"/>
  </si>
  <si>
    <t>설비현황</t>
    <phoneticPr fontId="1" type="noConversion"/>
  </si>
  <si>
    <r>
      <t>보조금</t>
    </r>
    <r>
      <rPr>
        <sz val="10"/>
        <color rgb="FFFF0000"/>
        <rFont val="돋움"/>
        <family val="3"/>
        <charset val="129"/>
      </rPr>
      <t>(천원)</t>
    </r>
    <phoneticPr fontId="1" type="noConversion"/>
  </si>
  <si>
    <t>자가측정 자료 1</t>
    <phoneticPr fontId="1" type="noConversion"/>
  </si>
  <si>
    <t>자가측정 자료 2</t>
    <phoneticPr fontId="1" type="noConversion"/>
  </si>
  <si>
    <t>배출허용최고농도</t>
    <phoneticPr fontId="1" type="noConversion"/>
  </si>
  <si>
    <t>업체명</t>
    <phoneticPr fontId="1" type="noConversion"/>
  </si>
  <si>
    <t>대표자</t>
    <phoneticPr fontId="1" type="noConversion"/>
  </si>
  <si>
    <t>소재지</t>
    <phoneticPr fontId="1" type="noConversion"/>
  </si>
  <si>
    <t>중소기업</t>
    <phoneticPr fontId="1" type="noConversion"/>
  </si>
  <si>
    <t>법인번호</t>
    <phoneticPr fontId="1" type="noConversion"/>
  </si>
  <si>
    <t>사업자번호</t>
    <phoneticPr fontId="1" type="noConversion"/>
  </si>
  <si>
    <t>전화번호</t>
    <phoneticPr fontId="1" type="noConversion"/>
  </si>
  <si>
    <t>팩스</t>
    <phoneticPr fontId="1" type="noConversion"/>
  </si>
  <si>
    <t>업종</t>
    <phoneticPr fontId="1" type="noConversion"/>
  </si>
  <si>
    <t>대기인허가종별</t>
    <phoneticPr fontId="1" type="noConversion"/>
  </si>
  <si>
    <t>인허가신고번호</t>
    <phoneticPr fontId="1" type="noConversion"/>
  </si>
  <si>
    <t>상호</t>
    <phoneticPr fontId="1" type="noConversion"/>
  </si>
  <si>
    <t>담당자 연락처</t>
    <phoneticPr fontId="1" type="noConversion"/>
  </si>
  <si>
    <t>담당자 e-mail</t>
    <phoneticPr fontId="1" type="noConversion"/>
  </si>
  <si>
    <t>주 배출시설</t>
    <phoneticPr fontId="1" type="noConversion"/>
  </si>
  <si>
    <t>개선 전 방지시설[㎥/min]</t>
    <phoneticPr fontId="1" type="noConversion"/>
  </si>
  <si>
    <t>개선 후 방지시설</t>
    <phoneticPr fontId="1" type="noConversion"/>
  </si>
  <si>
    <t>용량[㎥/min]</t>
    <phoneticPr fontId="1" type="noConversion"/>
  </si>
  <si>
    <t>설계풍량
(㎥/min)</t>
    <phoneticPr fontId="1" type="noConversion"/>
  </si>
  <si>
    <t>공사비총액</t>
    <phoneticPr fontId="1" type="noConversion"/>
  </si>
  <si>
    <t>신청보조금</t>
    <phoneticPr fontId="1" type="noConversion"/>
  </si>
  <si>
    <t>2020년 상반기</t>
    <phoneticPr fontId="1" type="noConversion"/>
  </si>
  <si>
    <t>먼지(mg/S㎥)</t>
    <phoneticPr fontId="1" type="noConversion"/>
  </si>
  <si>
    <t>SOx(ppm)</t>
    <phoneticPr fontId="1" type="noConversion"/>
  </si>
  <si>
    <t>Nox(ppm)</t>
    <phoneticPr fontId="1" type="noConversion"/>
  </si>
  <si>
    <t>악취</t>
    <phoneticPr fontId="1" type="noConversion"/>
  </si>
  <si>
    <t>기타물질</t>
    <phoneticPr fontId="1" type="noConversion"/>
  </si>
  <si>
    <t>배출가스유량
(S㎥/min)</t>
    <phoneticPr fontId="1" type="noConversion"/>
  </si>
  <si>
    <t>2019년(2020년)하반기</t>
    <phoneticPr fontId="1" type="noConversion"/>
  </si>
  <si>
    <t>자가측정일</t>
    <phoneticPr fontId="1" type="noConversion"/>
  </si>
  <si>
    <t>농도</t>
    <phoneticPr fontId="1" type="noConversion"/>
  </si>
  <si>
    <t>예</t>
    <phoneticPr fontId="1" type="noConversion"/>
  </si>
  <si>
    <t>주식회사 안산시청</t>
    <phoneticPr fontId="1" type="noConversion"/>
  </si>
  <si>
    <t>ooo</t>
    <phoneticPr fontId="1" type="noConversion"/>
  </si>
  <si>
    <t>단원구 중앙대로 685(고잔동)</t>
    <phoneticPr fontId="1" type="noConversion"/>
  </si>
  <si>
    <t>중기업</t>
    <phoneticPr fontId="1" type="noConversion"/>
  </si>
  <si>
    <t>111111-1111111</t>
    <phoneticPr fontId="1" type="noConversion"/>
  </si>
  <si>
    <t>123-45-67890</t>
    <phoneticPr fontId="1" type="noConversion"/>
  </si>
  <si>
    <t>031-481-2904</t>
    <phoneticPr fontId="1" type="noConversion"/>
  </si>
  <si>
    <t>031-481-3211</t>
    <phoneticPr fontId="1" type="noConversion"/>
  </si>
  <si>
    <t>도금업</t>
    <phoneticPr fontId="1" type="noConversion"/>
  </si>
  <si>
    <t>4종</t>
    <phoneticPr fontId="1" type="noConversion"/>
  </si>
  <si>
    <t>안산2020-826호</t>
    <phoneticPr fontId="1" type="noConversion"/>
  </si>
  <si>
    <t>㈜산단환경과</t>
    <phoneticPr fontId="1" type="noConversion"/>
  </si>
  <si>
    <t>OOO</t>
    <phoneticPr fontId="1" type="noConversion"/>
  </si>
  <si>
    <t>010-1234-5678</t>
    <phoneticPr fontId="1" type="noConversion"/>
  </si>
  <si>
    <t>134-11-11111</t>
    <phoneticPr fontId="1" type="noConversion"/>
  </si>
  <si>
    <t>031-123-4567</t>
    <phoneticPr fontId="1" type="noConversion"/>
  </si>
  <si>
    <t>산처리시설</t>
    <phoneticPr fontId="1" type="noConversion"/>
  </si>
  <si>
    <t>흡수에의한시설 350㎥/min</t>
    <phoneticPr fontId="1" type="noConversion"/>
  </si>
  <si>
    <t>흡수에의한시설</t>
    <phoneticPr fontId="1" type="noConversion"/>
  </si>
  <si>
    <t>-</t>
    <phoneticPr fontId="1" type="noConversion"/>
  </si>
  <si>
    <t>HCN(ppm)</t>
    <phoneticPr fontId="1" type="noConversion"/>
  </si>
  <si>
    <t>【붙임 14】소규모사업장 방지시설 설치 지원사업 신청 사업장 기초 현황</t>
    <phoneticPr fontId="1" type="noConversion"/>
  </si>
  <si>
    <t>소규모사업장 방지시설 설치 지원사업 평가표(100점 배점)</t>
    <phoneticPr fontId="1" type="noConversion"/>
  </si>
  <si>
    <t>배점(20)</t>
    <phoneticPr fontId="1" type="noConversion"/>
  </si>
  <si>
    <t>여유율 제외한 설계풍량 기준임(IoT 금액 합산 적용)</t>
    <phoneticPr fontId="1" type="noConversion"/>
  </si>
  <si>
    <t>담당자</t>
    <phoneticPr fontId="1" type="noConversion"/>
  </si>
  <si>
    <t>THC(34)</t>
    <phoneticPr fontId="1" type="noConversion"/>
  </si>
  <si>
    <t>THC(27)</t>
    <phoneticPr fontId="1" type="noConversion"/>
  </si>
  <si>
    <t>【붙임 13】</t>
    <phoneticPr fontId="1" type="noConversion"/>
  </si>
  <si>
    <t>오염물질 연간 배출량 환산표</t>
    <phoneticPr fontId="1" type="noConversion"/>
  </si>
  <si>
    <t>:</t>
    <phoneticPr fontId="1" type="noConversion"/>
  </si>
  <si>
    <t>방지시설 종류</t>
    <phoneticPr fontId="1" type="noConversion"/>
  </si>
  <si>
    <t>흡수에의한시설 120(㎥/min)</t>
    <phoneticPr fontId="1" type="noConversion"/>
  </si>
  <si>
    <t>단원구 중앙대로 685(초지동)</t>
    <phoneticPr fontId="1" type="noConversion"/>
  </si>
  <si>
    <t>업종/종별</t>
    <phoneticPr fontId="1" type="noConversion"/>
  </si>
  <si>
    <t>도금업/5종</t>
    <phoneticPr fontId="1" type="noConversion"/>
  </si>
  <si>
    <t>평균(ton)</t>
    <phoneticPr fontId="1" type="noConversion"/>
  </si>
  <si>
    <t>합계(ton)</t>
    <phoneticPr fontId="1" type="noConversion"/>
  </si>
  <si>
    <t>연도</t>
    <phoneticPr fontId="1" type="noConversion"/>
  </si>
  <si>
    <t>구분</t>
    <phoneticPr fontId="1" type="noConversion"/>
  </si>
  <si>
    <t>배출물징</t>
    <phoneticPr fontId="1" type="noConversion"/>
  </si>
  <si>
    <t>①농도</t>
    <phoneticPr fontId="1" type="noConversion"/>
  </si>
  <si>
    <t>②배출가스
유량
(S㎥/min)</t>
    <phoneticPr fontId="1" type="noConversion"/>
  </si>
  <si>
    <t>③배출가스
유량
(S㎥/hr)</t>
    <phoneticPr fontId="1" type="noConversion"/>
  </si>
  <si>
    <t>분자량 및 1 mol의 부피</t>
    <phoneticPr fontId="1" type="noConversion"/>
  </si>
  <si>
    <t>⑥일일 조업
시간(hr)</t>
    <phoneticPr fontId="1" type="noConversion"/>
  </si>
  <si>
    <t>⑦연간조업
일수(일)</t>
    <phoneticPr fontId="1" type="noConversion"/>
  </si>
  <si>
    <t>⑧ton 환산 상수
(10^-9 )</t>
    <phoneticPr fontId="1" type="noConversion"/>
  </si>
  <si>
    <t>⑨연간 배출량(ton)</t>
    <phoneticPr fontId="1" type="noConversion"/>
  </si>
  <si>
    <t>④Sox (64/22.4)</t>
    <phoneticPr fontId="1" type="noConversion"/>
  </si>
  <si>
    <t>⑤Nox (46/22.4)</t>
    <phoneticPr fontId="1" type="noConversion"/>
  </si>
  <si>
    <t>2020년 또는
2021년</t>
    <phoneticPr fontId="1" type="noConversion"/>
  </si>
  <si>
    <t>상반기</t>
    <phoneticPr fontId="1" type="noConversion"/>
  </si>
  <si>
    <t>10^-9</t>
    <phoneticPr fontId="1" type="noConversion"/>
  </si>
  <si>
    <t>NOx(ppm)</t>
    <phoneticPr fontId="1" type="noConversion"/>
  </si>
  <si>
    <t>2020년</t>
    <phoneticPr fontId="1" type="noConversion"/>
  </si>
  <si>
    <t>하반기</t>
    <phoneticPr fontId="1" type="noConversion"/>
  </si>
  <si>
    <r>
      <t xml:space="preserve"> ★ 배출량 산정은 </t>
    </r>
    <r>
      <rPr>
        <sz val="10"/>
        <color rgb="FFFF0000"/>
        <rFont val="돋움"/>
        <family val="3"/>
        <charset val="129"/>
      </rPr>
      <t>수도권 사업장 대기오염물질 총량관리제 업무편람</t>
    </r>
    <r>
      <rPr>
        <sz val="10"/>
        <color theme="1"/>
        <rFont val="돋움"/>
        <family val="3"/>
        <charset val="129"/>
      </rPr>
      <t xml:space="preserve"> 기준에 따르며, 1년치 자가측정 결과의</t>
    </r>
    <r>
      <rPr>
        <sz val="10"/>
        <color rgb="FFFF0000"/>
        <rFont val="돋움"/>
        <family val="3"/>
        <charset val="129"/>
      </rPr>
      <t xml:space="preserve"> 평균값을 계산</t>
    </r>
    <r>
      <rPr>
        <sz val="10"/>
        <color theme="1"/>
        <rFont val="돋움"/>
        <family val="3"/>
        <charset val="129"/>
      </rPr>
      <t>함</t>
    </r>
    <phoneticPr fontId="1" type="noConversion"/>
  </si>
  <si>
    <t>계산식</t>
    <phoneticPr fontId="1" type="noConversion"/>
  </si>
  <si>
    <t>먼지(ton)</t>
    <phoneticPr fontId="1" type="noConversion"/>
  </si>
  <si>
    <t>⑨= ①×③×⑥×⑦×⑧</t>
    <phoneticPr fontId="1" type="noConversion"/>
  </si>
  <si>
    <t>Sox(ton)</t>
    <phoneticPr fontId="1" type="noConversion"/>
  </si>
  <si>
    <t>⑨= ①×③×④×⑥×⑦×⑧</t>
    <phoneticPr fontId="1" type="noConversion"/>
  </si>
  <si>
    <t>Nox(ton)</t>
    <phoneticPr fontId="1" type="noConversion"/>
  </si>
  <si>
    <t>⑨= ①×③×⑤×⑥×⑦×⑧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</si>
</sst>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"/>
    <numFmt numFmtId="177" formatCode="##&quot;점&quot;"/>
    <numFmt numFmtId="178" formatCode="#,##0.000_);[Red]\(#,##0.000\)"/>
    <numFmt numFmtId="179" formatCode="#,##0.00_);[Red]\(#,##0.00\)"/>
    <numFmt numFmtId="180" formatCode="_-* #,##0.00_-;\-* #,##0.00_-;_-* &quot;-&quot;_-;_-@_-"/>
    <numFmt numFmtId="181" formatCode="#,##0_);[Red]\(#,##0\)"/>
    <numFmt numFmtId="182" formatCode="0.000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8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9" fontId="6" fillId="0" borderId="1" xfId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distributed" vertical="center" inden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distributed" vertical="center" inden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distributed" vertical="center" inden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1" fontId="2" fillId="0" borderId="0" xfId="2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178" fontId="2" fillId="0" borderId="13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9" fontId="2" fillId="0" borderId="18" xfId="0" applyNumberFormat="1" applyFont="1" applyBorder="1" applyAlignment="1" applyProtection="1">
      <alignment horizontal="center" vertical="center"/>
      <protection locked="0"/>
    </xf>
    <xf numFmtId="179" fontId="2" fillId="0" borderId="19" xfId="0" applyNumberFormat="1" applyFont="1" applyBorder="1" applyAlignment="1" applyProtection="1">
      <alignment horizontal="center" vertical="center"/>
      <protection locked="0"/>
    </xf>
    <xf numFmtId="180" fontId="2" fillId="0" borderId="15" xfId="2" applyNumberFormat="1" applyFont="1" applyFill="1" applyBorder="1" applyAlignment="1" applyProtection="1">
      <alignment horizontal="center" vertical="center"/>
    </xf>
    <xf numFmtId="179" fontId="2" fillId="0" borderId="20" xfId="0" applyNumberFormat="1" applyFont="1" applyFill="1" applyBorder="1" applyAlignment="1" applyProtection="1">
      <alignment vertical="center"/>
    </xf>
    <xf numFmtId="179" fontId="2" fillId="0" borderId="21" xfId="0" applyNumberFormat="1" applyFont="1" applyFill="1" applyBorder="1" applyAlignment="1" applyProtection="1">
      <alignment vertical="center"/>
    </xf>
    <xf numFmtId="179" fontId="2" fillId="0" borderId="22" xfId="0" applyNumberFormat="1" applyFont="1" applyFill="1" applyBorder="1" applyAlignment="1" applyProtection="1">
      <alignment vertical="center"/>
    </xf>
    <xf numFmtId="181" fontId="2" fillId="0" borderId="15" xfId="0" applyNumberFormat="1" applyFont="1" applyBorder="1" applyAlignment="1" applyProtection="1">
      <alignment horizontal="center" vertical="center"/>
      <protection locked="0"/>
    </xf>
    <xf numFmtId="181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</xf>
    <xf numFmtId="182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179" fontId="2" fillId="0" borderId="25" xfId="0" applyNumberFormat="1" applyFont="1" applyBorder="1" applyAlignment="1" applyProtection="1">
      <alignment horizontal="center" vertical="center"/>
      <protection locked="0"/>
    </xf>
    <xf numFmtId="179" fontId="2" fillId="0" borderId="26" xfId="0" applyNumberFormat="1" applyFont="1" applyBorder="1" applyAlignment="1" applyProtection="1">
      <alignment horizontal="center" vertical="center"/>
      <protection locked="0"/>
    </xf>
    <xf numFmtId="180" fontId="2" fillId="0" borderId="17" xfId="2" applyNumberFormat="1" applyFont="1" applyFill="1" applyBorder="1" applyAlignment="1" applyProtection="1">
      <alignment horizontal="center" vertical="center"/>
    </xf>
    <xf numFmtId="179" fontId="2" fillId="0" borderId="27" xfId="0" applyNumberFormat="1" applyFont="1" applyFill="1" applyBorder="1" applyAlignment="1" applyProtection="1">
      <alignment vertical="center"/>
    </xf>
    <xf numFmtId="179" fontId="2" fillId="0" borderId="28" xfId="0" applyNumberFormat="1" applyFont="1" applyFill="1" applyBorder="1" applyAlignment="1" applyProtection="1">
      <alignment vertical="center"/>
    </xf>
    <xf numFmtId="179" fontId="2" fillId="0" borderId="29" xfId="0" applyNumberFormat="1" applyFont="1" applyFill="1" applyBorder="1" applyAlignment="1" applyProtection="1">
      <alignment vertical="center"/>
    </xf>
    <xf numFmtId="181" fontId="2" fillId="0" borderId="17" xfId="0" applyNumberFormat="1" applyFont="1" applyBorder="1" applyAlignment="1" applyProtection="1">
      <alignment horizontal="center" vertical="center"/>
      <protection locked="0"/>
    </xf>
    <xf numFmtId="181" fontId="2" fillId="0" borderId="26" xfId="0" applyNumberFormat="1" applyFont="1" applyBorder="1" applyAlignment="1" applyProtection="1">
      <alignment horizontal="center" vertical="center"/>
      <protection locked="0"/>
    </xf>
    <xf numFmtId="179" fontId="2" fillId="0" borderId="30" xfId="0" applyNumberFormat="1" applyFont="1" applyFill="1" applyBorder="1" applyAlignment="1" applyProtection="1">
      <alignment horizontal="center" vertical="center"/>
    </xf>
    <xf numFmtId="182" fontId="2" fillId="0" borderId="31" xfId="0" applyNumberFormat="1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179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33" xfId="2" applyNumberFormat="1" applyFont="1" applyFill="1" applyBorder="1" applyAlignment="1" applyProtection="1">
      <alignment horizontal="center" vertical="center"/>
    </xf>
    <xf numFmtId="179" fontId="2" fillId="0" borderId="34" xfId="0" applyNumberFormat="1" applyFont="1" applyFill="1" applyBorder="1" applyAlignment="1" applyProtection="1">
      <alignment vertical="center"/>
    </xf>
    <xf numFmtId="179" fontId="2" fillId="0" borderId="35" xfId="0" applyNumberFormat="1" applyFont="1" applyFill="1" applyBorder="1" applyAlignment="1" applyProtection="1">
      <alignment vertical="center"/>
    </xf>
    <xf numFmtId="179" fontId="2" fillId="0" borderId="36" xfId="0" applyNumberFormat="1" applyFont="1" applyFill="1" applyBorder="1" applyAlignment="1" applyProtection="1">
      <alignment vertical="center"/>
    </xf>
    <xf numFmtId="181" fontId="2" fillId="0" borderId="33" xfId="0" applyNumberFormat="1" applyFont="1" applyBorder="1" applyAlignment="1" applyProtection="1">
      <alignment horizontal="center" vertical="center"/>
      <protection locked="0"/>
    </xf>
    <xf numFmtId="181" fontId="2" fillId="0" borderId="16" xfId="0" applyNumberFormat="1" applyFont="1" applyBorder="1" applyAlignment="1" applyProtection="1">
      <alignment horizontal="center" vertical="center"/>
      <protection locked="0"/>
    </xf>
    <xf numFmtId="179" fontId="2" fillId="0" borderId="37" xfId="0" applyNumberFormat="1" applyFont="1" applyFill="1" applyBorder="1" applyAlignment="1" applyProtection="1">
      <alignment horizontal="center" vertical="center"/>
    </xf>
    <xf numFmtId="182" fontId="2" fillId="0" borderId="38" xfId="0" applyNumberFormat="1" applyFont="1" applyFill="1" applyBorder="1" applyAlignment="1" applyProtection="1">
      <alignment horizontal="center" vertical="center"/>
    </xf>
    <xf numFmtId="180" fontId="2" fillId="0" borderId="39" xfId="2" applyNumberFormat="1" applyFont="1" applyFill="1" applyBorder="1" applyAlignment="1" applyProtection="1">
      <alignment horizontal="center" vertical="center"/>
    </xf>
    <xf numFmtId="179" fontId="2" fillId="0" borderId="40" xfId="0" applyNumberFormat="1" applyFont="1" applyFill="1" applyBorder="1" applyAlignment="1" applyProtection="1">
      <alignment vertical="center"/>
    </xf>
    <xf numFmtId="179" fontId="2" fillId="0" borderId="41" xfId="0" applyNumberFormat="1" applyFont="1" applyFill="1" applyBorder="1" applyAlignment="1" applyProtection="1">
      <alignment vertical="center"/>
    </xf>
    <xf numFmtId="179" fontId="2" fillId="0" borderId="42" xfId="0" applyNumberFormat="1" applyFont="1" applyFill="1" applyBorder="1" applyAlignment="1" applyProtection="1">
      <alignment vertical="center"/>
    </xf>
    <xf numFmtId="179" fontId="2" fillId="0" borderId="43" xfId="0" applyNumberFormat="1" applyFont="1" applyFill="1" applyBorder="1" applyAlignment="1" applyProtection="1">
      <alignment horizontal="center" vertical="center"/>
    </xf>
    <xf numFmtId="182" fontId="2" fillId="0" borderId="44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workbookViewId="0">
      <selection activeCell="E9" sqref="E9"/>
    </sheetView>
  </sheetViews>
  <sheetFormatPr defaultRowHeight="16.5" x14ac:dyDescent="0.3"/>
  <cols>
    <col min="1" max="1" width="11.125" style="7" customWidth="1"/>
    <col min="2" max="2" width="1.5" style="7" bestFit="1" customWidth="1"/>
    <col min="3" max="3" width="7.25" style="7" customWidth="1"/>
    <col min="4" max="4" width="11.5" style="7" bestFit="1" customWidth="1"/>
    <col min="5" max="5" width="11.5" style="7" customWidth="1"/>
    <col min="6" max="7" width="10.875" style="7" customWidth="1"/>
    <col min="8" max="11" width="6.875" style="7" customWidth="1"/>
    <col min="12" max="12" width="10.125" style="7" bestFit="1" customWidth="1"/>
    <col min="13" max="13" width="9.625" style="7" bestFit="1" customWidth="1"/>
    <col min="14" max="14" width="12" style="7" customWidth="1"/>
    <col min="15" max="15" width="11.5" style="7" customWidth="1"/>
  </cols>
  <sheetData>
    <row r="1" spans="1:39" s="7" customFormat="1" ht="21" customHeight="1" x14ac:dyDescent="0.3">
      <c r="A1" s="86" t="s">
        <v>156</v>
      </c>
      <c r="B1" s="87"/>
      <c r="C1" s="88" t="s">
        <v>157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39" s="7" customFormat="1" ht="18" customHeight="1" x14ac:dyDescent="0.3">
      <c r="A2" s="89" t="s">
        <v>96</v>
      </c>
      <c r="B2" s="89" t="s">
        <v>158</v>
      </c>
      <c r="C2" s="90"/>
      <c r="AL2" s="91" t="s">
        <v>159</v>
      </c>
      <c r="AM2" s="15" t="s">
        <v>160</v>
      </c>
    </row>
    <row r="3" spans="1:39" s="7" customFormat="1" ht="18" customHeight="1" thickBot="1" x14ac:dyDescent="0.35">
      <c r="A3" s="89" t="s">
        <v>98</v>
      </c>
      <c r="B3" s="89" t="s">
        <v>158</v>
      </c>
      <c r="C3" s="90" t="s">
        <v>161</v>
      </c>
      <c r="AL3" s="92" t="s">
        <v>162</v>
      </c>
      <c r="AM3" s="15" t="s">
        <v>163</v>
      </c>
    </row>
    <row r="4" spans="1:39" s="7" customFormat="1" ht="18" customHeight="1" x14ac:dyDescent="0.3">
      <c r="A4" s="89" t="s">
        <v>159</v>
      </c>
      <c r="B4" s="89" t="s">
        <v>158</v>
      </c>
      <c r="C4" s="90" t="s">
        <v>160</v>
      </c>
      <c r="N4" s="93" t="s">
        <v>164</v>
      </c>
      <c r="O4" s="94">
        <f>TRUNC(O5/2,3)</f>
        <v>0</v>
      </c>
    </row>
    <row r="5" spans="1:39" s="7" customFormat="1" ht="18" customHeight="1" thickBot="1" x14ac:dyDescent="0.35">
      <c r="A5" s="95" t="s">
        <v>162</v>
      </c>
      <c r="B5" s="89" t="s">
        <v>158</v>
      </c>
      <c r="C5" s="96" t="s">
        <v>163</v>
      </c>
      <c r="N5" s="97" t="s">
        <v>165</v>
      </c>
      <c r="O5" s="98">
        <f>TRUNC(SUM(O8:O13),3)</f>
        <v>0</v>
      </c>
    </row>
    <row r="6" spans="1:39" s="104" customFormat="1" ht="31.5" customHeight="1" x14ac:dyDescent="0.3">
      <c r="A6" s="70" t="s">
        <v>166</v>
      </c>
      <c r="B6" s="70"/>
      <c r="C6" s="70" t="s">
        <v>167</v>
      </c>
      <c r="D6" s="70" t="s">
        <v>168</v>
      </c>
      <c r="E6" s="70" t="s">
        <v>169</v>
      </c>
      <c r="F6" s="57" t="s">
        <v>170</v>
      </c>
      <c r="G6" s="99" t="s">
        <v>171</v>
      </c>
      <c r="H6" s="100" t="s">
        <v>172</v>
      </c>
      <c r="I6" s="100"/>
      <c r="J6" s="100"/>
      <c r="K6" s="101"/>
      <c r="L6" s="58" t="s">
        <v>173</v>
      </c>
      <c r="M6" s="57" t="s">
        <v>174</v>
      </c>
      <c r="N6" s="102" t="s">
        <v>175</v>
      </c>
      <c r="O6" s="103" t="s">
        <v>176</v>
      </c>
    </row>
    <row r="7" spans="1:39" s="104" customFormat="1" ht="31.5" customHeight="1" x14ac:dyDescent="0.3">
      <c r="A7" s="70"/>
      <c r="B7" s="70"/>
      <c r="C7" s="70"/>
      <c r="D7" s="70"/>
      <c r="E7" s="70"/>
      <c r="F7" s="57"/>
      <c r="G7" s="105"/>
      <c r="H7" s="106" t="s">
        <v>177</v>
      </c>
      <c r="I7" s="106"/>
      <c r="J7" s="106" t="s">
        <v>178</v>
      </c>
      <c r="K7" s="107"/>
      <c r="L7" s="58"/>
      <c r="M7" s="57"/>
      <c r="N7" s="108"/>
      <c r="O7" s="103"/>
    </row>
    <row r="8" spans="1:39" s="7" customFormat="1" ht="31.5" customHeight="1" x14ac:dyDescent="0.3">
      <c r="A8" s="70" t="s">
        <v>179</v>
      </c>
      <c r="B8" s="109"/>
      <c r="C8" s="109" t="s">
        <v>180</v>
      </c>
      <c r="D8" s="110" t="s">
        <v>118</v>
      </c>
      <c r="E8" s="111"/>
      <c r="F8" s="112"/>
      <c r="G8" s="113">
        <f>TRUNC(F8*60,2)</f>
        <v>0</v>
      </c>
      <c r="H8" s="114"/>
      <c r="I8" s="115"/>
      <c r="J8" s="114"/>
      <c r="K8" s="116"/>
      <c r="L8" s="117"/>
      <c r="M8" s="118"/>
      <c r="N8" s="119" t="s">
        <v>181</v>
      </c>
      <c r="O8" s="120">
        <f>TRUNC(E8*G8*L8*M8*10^-9,3)</f>
        <v>0</v>
      </c>
    </row>
    <row r="9" spans="1:39" s="7" customFormat="1" ht="31.5" customHeight="1" x14ac:dyDescent="0.3">
      <c r="A9" s="109"/>
      <c r="B9" s="109"/>
      <c r="C9" s="109"/>
      <c r="D9" s="121" t="s">
        <v>119</v>
      </c>
      <c r="E9" s="122"/>
      <c r="F9" s="123"/>
      <c r="G9" s="124"/>
      <c r="H9" s="125">
        <v>64</v>
      </c>
      <c r="I9" s="126">
        <v>22.4</v>
      </c>
      <c r="J9" s="125"/>
      <c r="K9" s="127"/>
      <c r="L9" s="128"/>
      <c r="M9" s="129"/>
      <c r="N9" s="130" t="s">
        <v>181</v>
      </c>
      <c r="O9" s="131">
        <f>TRUNC(E9*G8*H9/I9*L8*M8*10^-9,3)</f>
        <v>0</v>
      </c>
    </row>
    <row r="10" spans="1:39" s="7" customFormat="1" ht="31.5" customHeight="1" x14ac:dyDescent="0.3">
      <c r="A10" s="109"/>
      <c r="B10" s="109"/>
      <c r="C10" s="109"/>
      <c r="D10" s="132" t="s">
        <v>182</v>
      </c>
      <c r="E10" s="133"/>
      <c r="F10" s="134"/>
      <c r="G10" s="135"/>
      <c r="H10" s="136"/>
      <c r="I10" s="137"/>
      <c r="J10" s="136">
        <v>46</v>
      </c>
      <c r="K10" s="138">
        <v>22.4</v>
      </c>
      <c r="L10" s="139"/>
      <c r="M10" s="140"/>
      <c r="N10" s="141" t="s">
        <v>181</v>
      </c>
      <c r="O10" s="142">
        <f>TRUNC(E10*G8*J10/K10*L8*M8*10^-9,3)</f>
        <v>0</v>
      </c>
    </row>
    <row r="11" spans="1:39" s="7" customFormat="1" ht="31.5" customHeight="1" x14ac:dyDescent="0.3">
      <c r="A11" s="70" t="s">
        <v>183</v>
      </c>
      <c r="B11" s="109"/>
      <c r="C11" s="109" t="s">
        <v>184</v>
      </c>
      <c r="D11" s="110" t="s">
        <v>118</v>
      </c>
      <c r="E11" s="111"/>
      <c r="F11" s="112"/>
      <c r="G11" s="113">
        <f>TRUNC(F11*60,2)</f>
        <v>0</v>
      </c>
      <c r="H11" s="114"/>
      <c r="I11" s="115"/>
      <c r="J11" s="114"/>
      <c r="K11" s="116"/>
      <c r="L11" s="117"/>
      <c r="M11" s="118"/>
      <c r="N11" s="119" t="s">
        <v>181</v>
      </c>
      <c r="O11" s="120">
        <f>TRUNC(E11*G11*L11*M11*10^-9,3)</f>
        <v>0</v>
      </c>
    </row>
    <row r="12" spans="1:39" s="7" customFormat="1" ht="31.5" customHeight="1" x14ac:dyDescent="0.3">
      <c r="A12" s="109"/>
      <c r="B12" s="109"/>
      <c r="C12" s="109"/>
      <c r="D12" s="121" t="s">
        <v>119</v>
      </c>
      <c r="E12" s="122"/>
      <c r="F12" s="123"/>
      <c r="G12" s="124"/>
      <c r="H12" s="125">
        <v>64</v>
      </c>
      <c r="I12" s="126">
        <v>22.4</v>
      </c>
      <c r="J12" s="125"/>
      <c r="K12" s="127"/>
      <c r="L12" s="128"/>
      <c r="M12" s="129"/>
      <c r="N12" s="130" t="s">
        <v>181</v>
      </c>
      <c r="O12" s="131">
        <f>TRUNC(E12*G11*H12/I12*L11*M11*10^-9,3)</f>
        <v>0</v>
      </c>
    </row>
    <row r="13" spans="1:39" s="7" customFormat="1" ht="31.5" customHeight="1" thickBot="1" x14ac:dyDescent="0.35">
      <c r="A13" s="109"/>
      <c r="B13" s="109"/>
      <c r="C13" s="109"/>
      <c r="D13" s="132" t="s">
        <v>182</v>
      </c>
      <c r="E13" s="133"/>
      <c r="F13" s="134"/>
      <c r="G13" s="143"/>
      <c r="H13" s="144"/>
      <c r="I13" s="145"/>
      <c r="J13" s="144">
        <v>46</v>
      </c>
      <c r="K13" s="146">
        <v>22.4</v>
      </c>
      <c r="L13" s="139"/>
      <c r="M13" s="140"/>
      <c r="N13" s="147" t="s">
        <v>181</v>
      </c>
      <c r="O13" s="148">
        <f>TRUNC(E13*G11*J13/K13*L11*M11*10^-9,3)</f>
        <v>0</v>
      </c>
    </row>
    <row r="14" spans="1:39" s="27" customFormat="1" ht="15" customHeight="1" x14ac:dyDescent="0.3">
      <c r="A14" s="27" t="s">
        <v>185</v>
      </c>
    </row>
    <row r="15" spans="1:39" s="149" customFormat="1" ht="21" customHeight="1" x14ac:dyDescent="0.3">
      <c r="A15" s="7" t="s">
        <v>186</v>
      </c>
      <c r="B15" s="27"/>
      <c r="C15" s="7" t="s">
        <v>187</v>
      </c>
      <c r="D15" s="27" t="s">
        <v>188</v>
      </c>
      <c r="E15" s="27"/>
    </row>
    <row r="16" spans="1:39" s="149" customFormat="1" ht="21" customHeight="1" x14ac:dyDescent="0.3">
      <c r="A16" s="27"/>
      <c r="B16" s="27"/>
      <c r="C16" s="91" t="s">
        <v>189</v>
      </c>
      <c r="D16" s="27" t="s">
        <v>190</v>
      </c>
      <c r="E16" s="27"/>
    </row>
    <row r="17" spans="1:15" s="149" customFormat="1" ht="21" customHeight="1" x14ac:dyDescent="0.3">
      <c r="A17" s="27"/>
      <c r="B17" s="27"/>
      <c r="C17" s="91" t="s">
        <v>191</v>
      </c>
      <c r="D17" s="27" t="s">
        <v>192</v>
      </c>
      <c r="E17" s="27"/>
    </row>
    <row r="18" spans="1:15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</sheetData>
  <sheetProtection algorithmName="SHA-512" hashValue="s6v5Ef2bREsNrNtLOt8uVCCFDytlaqPQgabfW6L3INosZPhP0nwraVhzfGbQxo0DGAcHw0kNXMEiZcHMQGOEyw==" saltValue="YTPYGcjt6DOSkB8yNopuNw==" spinCount="100000" sheet="1" objects="1" scenarios="1" selectLockedCells="1"/>
  <mergeCells count="26">
    <mergeCell ref="A11:B13"/>
    <mergeCell ref="C11:C13"/>
    <mergeCell ref="F11:F13"/>
    <mergeCell ref="G11:G13"/>
    <mergeCell ref="L11:L13"/>
    <mergeCell ref="M11:M13"/>
    <mergeCell ref="N6:N7"/>
    <mergeCell ref="O6:O7"/>
    <mergeCell ref="H7:I7"/>
    <mergeCell ref="J7:K7"/>
    <mergeCell ref="A8:B10"/>
    <mergeCell ref="C8:C10"/>
    <mergeCell ref="F8:F10"/>
    <mergeCell ref="G8:G10"/>
    <mergeCell ref="L8:L10"/>
    <mergeCell ref="M8:M10"/>
    <mergeCell ref="C1:O1"/>
    <mergeCell ref="A6:B7"/>
    <mergeCell ref="C6:C7"/>
    <mergeCell ref="D6:D7"/>
    <mergeCell ref="E6:E7"/>
    <mergeCell ref="F6:F7"/>
    <mergeCell ref="G6:G7"/>
    <mergeCell ref="H6:K6"/>
    <mergeCell ref="L6:L7"/>
    <mergeCell ref="M6:M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G4" sqref="G4"/>
    </sheetView>
  </sheetViews>
  <sheetFormatPr defaultRowHeight="12" x14ac:dyDescent="0.3"/>
  <cols>
    <col min="1" max="1" width="15.75" style="7" customWidth="1"/>
    <col min="2" max="2" width="9.25" style="7" bestFit="1" customWidth="1"/>
    <col min="3" max="12" width="12.25" style="7" customWidth="1"/>
    <col min="13" max="13" width="6.875" style="7" customWidth="1"/>
    <col min="14" max="15" width="7.25" style="7" customWidth="1"/>
    <col min="16" max="16384" width="9" style="7"/>
  </cols>
  <sheetData>
    <row r="1" spans="1:18" ht="37.5" customHeight="1" x14ac:dyDescent="0.3">
      <c r="A1" s="3" t="s">
        <v>76</v>
      </c>
      <c r="B1" s="4" t="s">
        <v>150</v>
      </c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</row>
    <row r="2" spans="1:18" ht="31.5" customHeight="1" x14ac:dyDescent="0.3">
      <c r="A2" s="8" t="s">
        <v>24</v>
      </c>
      <c r="B2" s="67" t="s">
        <v>69</v>
      </c>
      <c r="C2" s="68"/>
      <c r="D2" s="68"/>
      <c r="E2" s="68"/>
      <c r="F2" s="68"/>
      <c r="G2" s="68"/>
      <c r="H2" s="68"/>
      <c r="I2" s="68"/>
      <c r="J2" s="69"/>
      <c r="K2" s="65" t="s">
        <v>22</v>
      </c>
      <c r="L2" s="66"/>
      <c r="M2" s="9">
        <f>M5+M8+M11+M14+M17+M20</f>
        <v>43</v>
      </c>
      <c r="N2" s="65" t="s">
        <v>23</v>
      </c>
      <c r="O2" s="66"/>
    </row>
    <row r="3" spans="1:18" ht="31.5" customHeight="1" x14ac:dyDescent="0.3">
      <c r="A3" s="48" t="s">
        <v>5</v>
      </c>
      <c r="B3" s="10" t="s">
        <v>0</v>
      </c>
      <c r="C3" s="11" t="s">
        <v>34</v>
      </c>
      <c r="D3" s="11" t="s">
        <v>33</v>
      </c>
      <c r="E3" s="11" t="s">
        <v>32</v>
      </c>
      <c r="F3" s="11" t="s">
        <v>31</v>
      </c>
      <c r="G3" s="12" t="s">
        <v>30</v>
      </c>
      <c r="H3" s="12" t="s">
        <v>29</v>
      </c>
      <c r="I3" s="11" t="s">
        <v>28</v>
      </c>
      <c r="J3" s="11" t="s">
        <v>27</v>
      </c>
      <c r="K3" s="11" t="s">
        <v>26</v>
      </c>
      <c r="L3" s="11" t="s">
        <v>25</v>
      </c>
      <c r="M3" s="63" t="s">
        <v>64</v>
      </c>
      <c r="N3" s="70" t="s">
        <v>71</v>
      </c>
      <c r="O3" s="70"/>
    </row>
    <row r="4" spans="1:18" ht="26.25" customHeight="1" x14ac:dyDescent="0.3">
      <c r="A4" s="48"/>
      <c r="B4" s="11" t="s">
        <v>151</v>
      </c>
      <c r="C4" s="13">
        <v>20</v>
      </c>
      <c r="D4" s="13">
        <v>18.5</v>
      </c>
      <c r="E4" s="13">
        <v>17</v>
      </c>
      <c r="F4" s="13">
        <v>15.5</v>
      </c>
      <c r="G4" s="13">
        <v>14</v>
      </c>
      <c r="H4" s="13">
        <v>12.5</v>
      </c>
      <c r="I4" s="13">
        <v>11</v>
      </c>
      <c r="J4" s="13">
        <v>9.5</v>
      </c>
      <c r="K4" s="13">
        <v>8</v>
      </c>
      <c r="L4" s="13">
        <v>6.5</v>
      </c>
      <c r="M4" s="64"/>
      <c r="N4" s="70"/>
      <c r="O4" s="70"/>
    </row>
    <row r="5" spans="1:18" ht="26.25" customHeight="1" x14ac:dyDescent="0.3">
      <c r="A5" s="48"/>
      <c r="B5" s="14" t="s">
        <v>3</v>
      </c>
      <c r="C5" s="44">
        <v>15</v>
      </c>
      <c r="D5" s="44"/>
      <c r="E5" s="45"/>
      <c r="F5" s="45"/>
      <c r="G5" s="45"/>
      <c r="H5" s="45"/>
      <c r="I5" s="45"/>
      <c r="J5" s="45"/>
      <c r="K5" s="45"/>
      <c r="L5" s="45"/>
      <c r="M5" s="46">
        <f>MAX(C5:L5)</f>
        <v>15</v>
      </c>
      <c r="N5" s="71">
        <v>41358</v>
      </c>
      <c r="O5" s="71"/>
    </row>
    <row r="6" spans="1:18" ht="33" customHeight="1" x14ac:dyDescent="0.3">
      <c r="A6" s="48" t="s">
        <v>46</v>
      </c>
      <c r="B6" s="14" t="s">
        <v>0</v>
      </c>
      <c r="C6" s="16" t="s">
        <v>1</v>
      </c>
      <c r="D6" s="17" t="s">
        <v>8</v>
      </c>
      <c r="E6" s="17" t="s">
        <v>7</v>
      </c>
      <c r="F6" s="17" t="s">
        <v>6</v>
      </c>
      <c r="G6" s="17" t="s">
        <v>16</v>
      </c>
      <c r="H6" s="17" t="s">
        <v>17</v>
      </c>
      <c r="I6" s="17" t="s">
        <v>18</v>
      </c>
      <c r="J6" s="17" t="s">
        <v>19</v>
      </c>
      <c r="K6" s="17" t="s">
        <v>20</v>
      </c>
      <c r="L6" s="17" t="s">
        <v>21</v>
      </c>
      <c r="M6" s="63" t="s">
        <v>65</v>
      </c>
      <c r="N6" s="70" t="s">
        <v>78</v>
      </c>
      <c r="O6" s="70"/>
    </row>
    <row r="7" spans="1:18" ht="26.25" customHeight="1" x14ac:dyDescent="0.3">
      <c r="A7" s="48"/>
      <c r="B7" s="11" t="s">
        <v>151</v>
      </c>
      <c r="C7" s="13">
        <v>20</v>
      </c>
      <c r="D7" s="13">
        <v>18.5</v>
      </c>
      <c r="E7" s="13">
        <v>17</v>
      </c>
      <c r="F7" s="13">
        <v>15.5</v>
      </c>
      <c r="G7" s="13">
        <v>14</v>
      </c>
      <c r="H7" s="13">
        <v>12.5</v>
      </c>
      <c r="I7" s="13">
        <v>11</v>
      </c>
      <c r="J7" s="13">
        <v>9.5</v>
      </c>
      <c r="K7" s="13">
        <v>8</v>
      </c>
      <c r="L7" s="13">
        <v>6.5</v>
      </c>
      <c r="M7" s="64"/>
      <c r="N7" s="70"/>
      <c r="O7" s="70"/>
    </row>
    <row r="8" spans="1:18" ht="26.25" customHeight="1" x14ac:dyDescent="0.3">
      <c r="A8" s="48"/>
      <c r="B8" s="14" t="s">
        <v>3</v>
      </c>
      <c r="C8" s="44"/>
      <c r="D8" s="44"/>
      <c r="E8" s="44"/>
      <c r="F8" s="44"/>
      <c r="G8" s="44"/>
      <c r="H8" s="44"/>
      <c r="I8" s="44">
        <v>9</v>
      </c>
      <c r="J8" s="44"/>
      <c r="K8" s="44"/>
      <c r="L8" s="44"/>
      <c r="M8" s="46">
        <f>MAX(C8:L8)</f>
        <v>9</v>
      </c>
      <c r="N8" s="73">
        <v>0.47499999999999998</v>
      </c>
      <c r="O8" s="73"/>
    </row>
    <row r="9" spans="1:18" ht="31.5" customHeight="1" x14ac:dyDescent="0.3">
      <c r="A9" s="52" t="s">
        <v>47</v>
      </c>
      <c r="B9" s="14" t="s">
        <v>0</v>
      </c>
      <c r="C9" s="18" t="s">
        <v>48</v>
      </c>
      <c r="D9" s="17" t="s">
        <v>49</v>
      </c>
      <c r="E9" s="17" t="s">
        <v>50</v>
      </c>
      <c r="F9" s="17" t="s">
        <v>51</v>
      </c>
      <c r="G9" s="17" t="s">
        <v>52</v>
      </c>
      <c r="H9" s="17" t="s">
        <v>53</v>
      </c>
      <c r="I9" s="17" t="s">
        <v>54</v>
      </c>
      <c r="J9" s="19" t="s">
        <v>55</v>
      </c>
      <c r="K9" s="19" t="s">
        <v>56</v>
      </c>
      <c r="L9" s="19" t="s">
        <v>57</v>
      </c>
      <c r="M9" s="55" t="s">
        <v>66</v>
      </c>
      <c r="N9" s="70" t="s">
        <v>72</v>
      </c>
      <c r="O9" s="70"/>
      <c r="P9" s="15" t="s">
        <v>79</v>
      </c>
      <c r="Q9" s="15" t="s">
        <v>80</v>
      </c>
      <c r="R9" s="15" t="s">
        <v>82</v>
      </c>
    </row>
    <row r="10" spans="1:18" ht="26.25" customHeight="1" x14ac:dyDescent="0.3">
      <c r="A10" s="53"/>
      <c r="B10" s="11" t="s">
        <v>151</v>
      </c>
      <c r="C10" s="13">
        <v>20</v>
      </c>
      <c r="D10" s="13">
        <v>18.5</v>
      </c>
      <c r="E10" s="13">
        <v>17</v>
      </c>
      <c r="F10" s="13">
        <v>15.5</v>
      </c>
      <c r="G10" s="13">
        <v>14</v>
      </c>
      <c r="H10" s="13">
        <v>12.5</v>
      </c>
      <c r="I10" s="13">
        <v>11</v>
      </c>
      <c r="J10" s="13">
        <v>9.5</v>
      </c>
      <c r="K10" s="13">
        <v>8</v>
      </c>
      <c r="L10" s="13">
        <v>6.5</v>
      </c>
      <c r="M10" s="56"/>
      <c r="N10" s="70"/>
      <c r="O10" s="70"/>
      <c r="P10" s="15" t="s">
        <v>81</v>
      </c>
      <c r="Q10" s="15">
        <v>3</v>
      </c>
      <c r="R10" s="15">
        <v>1.5</v>
      </c>
    </row>
    <row r="11" spans="1:18" ht="26.25" customHeight="1" x14ac:dyDescent="0.3">
      <c r="A11" s="54"/>
      <c r="B11" s="14" t="s">
        <v>3</v>
      </c>
      <c r="C11" s="44"/>
      <c r="D11" s="44"/>
      <c r="E11" s="44"/>
      <c r="F11" s="44"/>
      <c r="G11" s="44"/>
      <c r="H11" s="44"/>
      <c r="I11" s="44"/>
      <c r="J11" s="44">
        <v>3</v>
      </c>
      <c r="K11" s="44"/>
      <c r="L11" s="44"/>
      <c r="M11" s="46">
        <f>MAX(C11:L11)</f>
        <v>3</v>
      </c>
      <c r="N11" s="1" t="str">
        <f>P10</f>
        <v>HCL</v>
      </c>
      <c r="O11" s="2">
        <f>R10/Q10</f>
        <v>0.5</v>
      </c>
    </row>
    <row r="12" spans="1:18" ht="31.5" customHeight="1" x14ac:dyDescent="0.3">
      <c r="A12" s="47" t="s">
        <v>86</v>
      </c>
      <c r="B12" s="14" t="s">
        <v>0</v>
      </c>
      <c r="C12" s="16" t="s">
        <v>58</v>
      </c>
      <c r="D12" s="17" t="s">
        <v>59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  <c r="L12" s="17" t="s">
        <v>75</v>
      </c>
      <c r="M12" s="63" t="s">
        <v>67</v>
      </c>
      <c r="N12" s="70" t="s">
        <v>73</v>
      </c>
      <c r="O12" s="70"/>
    </row>
    <row r="13" spans="1:18" ht="26.25" customHeight="1" x14ac:dyDescent="0.3">
      <c r="A13" s="48"/>
      <c r="B13" s="11" t="s">
        <v>151</v>
      </c>
      <c r="C13" s="13">
        <v>20</v>
      </c>
      <c r="D13" s="13">
        <v>18.5</v>
      </c>
      <c r="E13" s="13">
        <v>17</v>
      </c>
      <c r="F13" s="13">
        <v>15.5</v>
      </c>
      <c r="G13" s="13">
        <v>14</v>
      </c>
      <c r="H13" s="13">
        <v>12.5</v>
      </c>
      <c r="I13" s="13">
        <v>11</v>
      </c>
      <c r="J13" s="13">
        <v>9.5</v>
      </c>
      <c r="K13" s="13">
        <v>8</v>
      </c>
      <c r="L13" s="13">
        <v>6.5</v>
      </c>
      <c r="M13" s="64"/>
      <c r="N13" s="70"/>
      <c r="O13" s="70"/>
    </row>
    <row r="14" spans="1:18" ht="26.25" customHeight="1" x14ac:dyDescent="0.3">
      <c r="A14" s="48"/>
      <c r="B14" s="14" t="s">
        <v>3</v>
      </c>
      <c r="C14" s="44"/>
      <c r="D14" s="44"/>
      <c r="E14" s="44">
        <v>13</v>
      </c>
      <c r="F14" s="44"/>
      <c r="G14" s="44"/>
      <c r="H14" s="44"/>
      <c r="I14" s="44"/>
      <c r="J14" s="44"/>
      <c r="K14" s="44"/>
      <c r="L14" s="44"/>
      <c r="M14" s="46">
        <f>MAX(C14:L14)</f>
        <v>13</v>
      </c>
      <c r="N14" s="72">
        <v>0.13500000000000001</v>
      </c>
      <c r="O14" s="72"/>
    </row>
    <row r="15" spans="1:18" ht="30.75" customHeight="1" x14ac:dyDescent="0.3">
      <c r="A15" s="52" t="s">
        <v>87</v>
      </c>
      <c r="B15" s="14" t="s">
        <v>35</v>
      </c>
      <c r="C15" s="16" t="s">
        <v>70</v>
      </c>
      <c r="D15" s="17" t="s">
        <v>37</v>
      </c>
      <c r="E15" s="17" t="s">
        <v>38</v>
      </c>
      <c r="F15" s="17" t="s">
        <v>39</v>
      </c>
      <c r="G15" s="17" t="s">
        <v>40</v>
      </c>
      <c r="H15" s="17" t="s">
        <v>41</v>
      </c>
      <c r="I15" s="17" t="s">
        <v>42</v>
      </c>
      <c r="J15" s="17" t="s">
        <v>43</v>
      </c>
      <c r="K15" s="17" t="s">
        <v>44</v>
      </c>
      <c r="L15" s="20" t="s">
        <v>45</v>
      </c>
      <c r="M15" s="55" t="s">
        <v>66</v>
      </c>
      <c r="N15" s="70" t="s">
        <v>152</v>
      </c>
      <c r="O15" s="70"/>
    </row>
    <row r="16" spans="1:18" ht="26.25" customHeight="1" x14ac:dyDescent="0.3">
      <c r="A16" s="53"/>
      <c r="B16" s="11" t="s">
        <v>151</v>
      </c>
      <c r="C16" s="13">
        <v>20</v>
      </c>
      <c r="D16" s="13">
        <v>18.5</v>
      </c>
      <c r="E16" s="13">
        <v>17</v>
      </c>
      <c r="F16" s="13">
        <v>15.5</v>
      </c>
      <c r="G16" s="13">
        <v>14</v>
      </c>
      <c r="H16" s="13">
        <v>12.5</v>
      </c>
      <c r="I16" s="13">
        <v>11</v>
      </c>
      <c r="J16" s="13">
        <v>9.5</v>
      </c>
      <c r="K16" s="13">
        <v>8</v>
      </c>
      <c r="L16" s="13">
        <v>6.5</v>
      </c>
      <c r="M16" s="56"/>
      <c r="N16" s="70"/>
      <c r="O16" s="70"/>
    </row>
    <row r="17" spans="1:15" ht="26.25" customHeight="1" x14ac:dyDescent="0.3">
      <c r="A17" s="54"/>
      <c r="B17" s="14" t="s">
        <v>36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v>3</v>
      </c>
      <c r="M17" s="46">
        <f>MAX(C17:L17)</f>
        <v>3</v>
      </c>
      <c r="N17" s="73"/>
      <c r="O17" s="73"/>
    </row>
    <row r="18" spans="1:15" ht="48.75" customHeight="1" x14ac:dyDescent="0.3">
      <c r="A18" s="49" t="s">
        <v>2</v>
      </c>
      <c r="B18" s="21" t="s">
        <v>0</v>
      </c>
      <c r="C18" s="17" t="s">
        <v>60</v>
      </c>
      <c r="D18" s="20" t="s">
        <v>61</v>
      </c>
      <c r="E18" s="22" t="s">
        <v>62</v>
      </c>
      <c r="F18" s="23" t="s">
        <v>63</v>
      </c>
      <c r="G18" s="23" t="s">
        <v>83</v>
      </c>
      <c r="H18" s="22" t="s">
        <v>68</v>
      </c>
      <c r="I18" s="22" t="s">
        <v>84</v>
      </c>
      <c r="J18" s="22" t="s">
        <v>85</v>
      </c>
      <c r="K18" s="57" t="s">
        <v>77</v>
      </c>
      <c r="L18" s="58"/>
      <c r="M18" s="63" t="s">
        <v>67</v>
      </c>
      <c r="N18" s="73" t="s">
        <v>74</v>
      </c>
      <c r="O18" s="73"/>
    </row>
    <row r="19" spans="1:15" ht="26.25" customHeight="1" x14ac:dyDescent="0.3">
      <c r="A19" s="50"/>
      <c r="B19" s="24" t="s">
        <v>4</v>
      </c>
      <c r="C19" s="25">
        <v>-3</v>
      </c>
      <c r="D19" s="25">
        <v>-3</v>
      </c>
      <c r="E19" s="25">
        <v>-3</v>
      </c>
      <c r="F19" s="25">
        <v>-3</v>
      </c>
      <c r="G19" s="25">
        <v>-3</v>
      </c>
      <c r="H19" s="25">
        <v>-3</v>
      </c>
      <c r="I19" s="25">
        <v>-10</v>
      </c>
      <c r="J19" s="25">
        <v>-10</v>
      </c>
      <c r="K19" s="59">
        <v>-10</v>
      </c>
      <c r="L19" s="60"/>
      <c r="M19" s="64"/>
      <c r="N19" s="73"/>
      <c r="O19" s="73"/>
    </row>
    <row r="20" spans="1:15" ht="26.25" customHeight="1" x14ac:dyDescent="0.3">
      <c r="A20" s="51"/>
      <c r="B20" s="14" t="s">
        <v>3</v>
      </c>
      <c r="C20" s="26"/>
      <c r="D20" s="26"/>
      <c r="E20" s="26"/>
      <c r="F20" s="26"/>
      <c r="G20" s="26"/>
      <c r="H20" s="26"/>
      <c r="I20" s="26"/>
      <c r="J20" s="26"/>
      <c r="K20" s="61"/>
      <c r="L20" s="62"/>
      <c r="M20" s="28">
        <f>SUM(C20:L20)</f>
        <v>0</v>
      </c>
      <c r="N20" s="73"/>
      <c r="O20" s="73"/>
    </row>
    <row r="21" spans="1:15" ht="12.75" customHeight="1" x14ac:dyDescent="0.3">
      <c r="A21" s="27"/>
    </row>
  </sheetData>
  <sheetProtection algorithmName="SHA-512" hashValue="DVKoVhAQyieXipzt6rfHxccLwVxjomwXAoUgjxw+M/tb0JOyA39GHqPMx/aRWYcFHhpp0wEXLosXKDqWzs4/mw==" saltValue="OeLaK49BY80EmhZoDMxXeQ==" spinCount="100000" sheet="1" objects="1" scenarios="1" selectLockedCells="1"/>
  <mergeCells count="28">
    <mergeCell ref="A6:A8"/>
    <mergeCell ref="M6:M7"/>
    <mergeCell ref="A9:A11"/>
    <mergeCell ref="M9:M10"/>
    <mergeCell ref="N6:O7"/>
    <mergeCell ref="N8:O8"/>
    <mergeCell ref="N9:O10"/>
    <mergeCell ref="N12:O13"/>
    <mergeCell ref="N14:O14"/>
    <mergeCell ref="N15:O16"/>
    <mergeCell ref="N17:O17"/>
    <mergeCell ref="N18:O20"/>
    <mergeCell ref="N2:O2"/>
    <mergeCell ref="K2:L2"/>
    <mergeCell ref="B2:J2"/>
    <mergeCell ref="A3:A5"/>
    <mergeCell ref="M3:M4"/>
    <mergeCell ref="N3:O4"/>
    <mergeCell ref="N5:O5"/>
    <mergeCell ref="A12:A14"/>
    <mergeCell ref="A18:A20"/>
    <mergeCell ref="A15:A17"/>
    <mergeCell ref="M15:M16"/>
    <mergeCell ref="K18:L18"/>
    <mergeCell ref="K19:L19"/>
    <mergeCell ref="K20:L20"/>
    <mergeCell ref="M18:M19"/>
    <mergeCell ref="M12:M13"/>
  </mergeCells>
  <phoneticPr fontId="1" type="noConversion"/>
  <printOptions horizontalCentered="1"/>
  <pageMargins left="0.11811023622047245" right="0.11811023622047245" top="0.55118110236220474" bottom="0.74803149606299213" header="0.31496062992125984" footer="0.31496062992125984"/>
  <pageSetup paperSize="9" scale="77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topLeftCell="AC2" workbookViewId="0">
      <selection activeCell="AQ5" sqref="AQ5"/>
    </sheetView>
  </sheetViews>
  <sheetFormatPr defaultRowHeight="20.25" customHeight="1" x14ac:dyDescent="0.3"/>
  <cols>
    <col min="1" max="1" width="9" style="29"/>
    <col min="2" max="2" width="23.75" style="29" customWidth="1"/>
    <col min="3" max="3" width="11.75" style="29" customWidth="1"/>
    <col min="4" max="4" width="27.125" style="29" customWidth="1"/>
    <col min="5" max="5" width="10.625" style="29" customWidth="1"/>
    <col min="6" max="6" width="14.25" style="29" customWidth="1"/>
    <col min="7" max="7" width="14" style="29" customWidth="1"/>
    <col min="8" max="9" width="12.5" style="29" customWidth="1"/>
    <col min="10" max="10" width="9" style="29"/>
    <col min="11" max="11" width="13.125" style="29" bestFit="1" customWidth="1"/>
    <col min="12" max="12" width="16.375" style="29" customWidth="1"/>
    <col min="13" max="13" width="16.625" style="29" customWidth="1"/>
    <col min="14" max="15" width="12.625" style="29" customWidth="1"/>
    <col min="16" max="17" width="12.75" style="29" customWidth="1"/>
    <col min="18" max="18" width="15.625" style="29" customWidth="1"/>
    <col min="19" max="19" width="12.25" style="29" customWidth="1"/>
    <col min="20" max="20" width="24.375" style="29" customWidth="1"/>
    <col min="21" max="21" width="14.25" style="29" bestFit="1" customWidth="1"/>
    <col min="22" max="22" width="11.125" style="29" bestFit="1" customWidth="1"/>
    <col min="23" max="23" width="11.125" style="29" customWidth="1"/>
    <col min="24" max="26" width="12.875" style="29" customWidth="1"/>
    <col min="27" max="32" width="15.75" style="29" customWidth="1"/>
    <col min="33" max="33" width="12.875" style="29" customWidth="1"/>
    <col min="34" max="37" width="15.75" style="29" customWidth="1"/>
    <col min="38" max="38" width="11.125" style="29" customWidth="1"/>
    <col min="39" max="39" width="19.625" style="29" customWidth="1"/>
    <col min="40" max="42" width="10.75" style="29" customWidth="1"/>
    <col min="43" max="16384" width="9" style="29"/>
  </cols>
  <sheetData>
    <row r="1" spans="1:42" ht="31.5" customHeight="1" x14ac:dyDescent="0.3">
      <c r="A1" s="79" t="s">
        <v>149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42" ht="20.25" customHeight="1" x14ac:dyDescent="0.3">
      <c r="A3" s="80" t="s">
        <v>88</v>
      </c>
      <c r="B3" s="82" t="s">
        <v>89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 t="s">
        <v>90</v>
      </c>
      <c r="N3" s="82"/>
      <c r="O3" s="82"/>
      <c r="P3" s="82"/>
      <c r="Q3" s="82"/>
      <c r="R3" s="82"/>
      <c r="S3" s="83" t="s">
        <v>91</v>
      </c>
      <c r="T3" s="84"/>
      <c r="U3" s="84"/>
      <c r="V3" s="84"/>
      <c r="W3" s="85"/>
      <c r="X3" s="83" t="s">
        <v>92</v>
      </c>
      <c r="Y3" s="85"/>
      <c r="Z3" s="74" t="s">
        <v>93</v>
      </c>
      <c r="AA3" s="75"/>
      <c r="AB3" s="75"/>
      <c r="AC3" s="75"/>
      <c r="AD3" s="75"/>
      <c r="AE3" s="75"/>
      <c r="AF3" s="75"/>
      <c r="AG3" s="76" t="s">
        <v>94</v>
      </c>
      <c r="AH3" s="76"/>
      <c r="AI3" s="76"/>
      <c r="AJ3" s="76"/>
      <c r="AK3" s="76"/>
      <c r="AL3" s="76"/>
      <c r="AM3" s="77"/>
      <c r="AN3" s="78" t="s">
        <v>95</v>
      </c>
      <c r="AO3" s="78"/>
      <c r="AP3" s="78"/>
    </row>
    <row r="4" spans="1:42" ht="27.75" customHeight="1" x14ac:dyDescent="0.3">
      <c r="A4" s="81"/>
      <c r="B4" s="30" t="s">
        <v>96</v>
      </c>
      <c r="C4" s="30" t="s">
        <v>97</v>
      </c>
      <c r="D4" s="30" t="s">
        <v>98</v>
      </c>
      <c r="E4" s="30" t="s">
        <v>99</v>
      </c>
      <c r="F4" s="30" t="s">
        <v>100</v>
      </c>
      <c r="G4" s="30" t="s">
        <v>101</v>
      </c>
      <c r="H4" s="30" t="s">
        <v>102</v>
      </c>
      <c r="I4" s="30" t="s">
        <v>103</v>
      </c>
      <c r="J4" s="30" t="s">
        <v>104</v>
      </c>
      <c r="K4" s="30" t="s">
        <v>105</v>
      </c>
      <c r="L4" s="30" t="s">
        <v>106</v>
      </c>
      <c r="M4" s="30" t="s">
        <v>107</v>
      </c>
      <c r="N4" s="30" t="s">
        <v>153</v>
      </c>
      <c r="O4" s="30" t="s">
        <v>108</v>
      </c>
      <c r="P4" s="30" t="s">
        <v>101</v>
      </c>
      <c r="Q4" s="30" t="s">
        <v>103</v>
      </c>
      <c r="R4" s="31" t="s">
        <v>109</v>
      </c>
      <c r="S4" s="30" t="s">
        <v>110</v>
      </c>
      <c r="T4" s="30" t="s">
        <v>111</v>
      </c>
      <c r="U4" s="30" t="s">
        <v>112</v>
      </c>
      <c r="V4" s="30" t="s">
        <v>113</v>
      </c>
      <c r="W4" s="32" t="s">
        <v>114</v>
      </c>
      <c r="X4" s="30" t="s">
        <v>115</v>
      </c>
      <c r="Y4" s="30" t="s">
        <v>116</v>
      </c>
      <c r="Z4" s="33" t="s">
        <v>117</v>
      </c>
      <c r="AA4" s="34" t="s">
        <v>118</v>
      </c>
      <c r="AB4" s="34" t="s">
        <v>119</v>
      </c>
      <c r="AC4" s="34" t="s">
        <v>120</v>
      </c>
      <c r="AD4" s="34" t="s">
        <v>121</v>
      </c>
      <c r="AE4" s="34" t="s">
        <v>122</v>
      </c>
      <c r="AF4" s="35" t="s">
        <v>123</v>
      </c>
      <c r="AG4" s="36" t="s">
        <v>124</v>
      </c>
      <c r="AH4" s="37" t="s">
        <v>118</v>
      </c>
      <c r="AI4" s="37" t="s">
        <v>119</v>
      </c>
      <c r="AJ4" s="37" t="s">
        <v>120</v>
      </c>
      <c r="AK4" s="37" t="s">
        <v>121</v>
      </c>
      <c r="AL4" s="37" t="s">
        <v>122</v>
      </c>
      <c r="AM4" s="38" t="s">
        <v>123</v>
      </c>
      <c r="AN4" s="39" t="s">
        <v>125</v>
      </c>
      <c r="AO4" s="39" t="s">
        <v>79</v>
      </c>
      <c r="AP4" s="39" t="s">
        <v>126</v>
      </c>
    </row>
    <row r="5" spans="1:42" ht="20.25" customHeight="1" x14ac:dyDescent="0.3">
      <c r="A5" s="30" t="s">
        <v>127</v>
      </c>
      <c r="B5" s="30" t="s">
        <v>128</v>
      </c>
      <c r="C5" s="30" t="s">
        <v>129</v>
      </c>
      <c r="D5" s="30" t="s">
        <v>130</v>
      </c>
      <c r="E5" s="30" t="s">
        <v>131</v>
      </c>
      <c r="F5" s="30" t="s">
        <v>132</v>
      </c>
      <c r="G5" s="30" t="s">
        <v>133</v>
      </c>
      <c r="H5" s="30" t="s">
        <v>134</v>
      </c>
      <c r="I5" s="30" t="s">
        <v>135</v>
      </c>
      <c r="J5" s="30" t="s">
        <v>136</v>
      </c>
      <c r="K5" s="30" t="s">
        <v>137</v>
      </c>
      <c r="L5" s="30" t="s">
        <v>138</v>
      </c>
      <c r="M5" s="30" t="s">
        <v>139</v>
      </c>
      <c r="N5" s="30" t="s">
        <v>140</v>
      </c>
      <c r="O5" s="30" t="s">
        <v>141</v>
      </c>
      <c r="P5" s="30" t="s">
        <v>142</v>
      </c>
      <c r="Q5" s="30" t="s">
        <v>143</v>
      </c>
      <c r="R5" s="30"/>
      <c r="S5" s="30" t="s">
        <v>144</v>
      </c>
      <c r="T5" s="30" t="s">
        <v>145</v>
      </c>
      <c r="U5" s="30" t="s">
        <v>146</v>
      </c>
      <c r="V5" s="30">
        <v>350</v>
      </c>
      <c r="W5" s="30"/>
      <c r="X5" s="40">
        <v>75000</v>
      </c>
      <c r="Y5" s="40">
        <v>62280</v>
      </c>
      <c r="Z5" s="41">
        <v>43612</v>
      </c>
      <c r="AA5" s="30">
        <v>4.9000000000000004</v>
      </c>
      <c r="AB5" s="30">
        <v>5.7</v>
      </c>
      <c r="AC5" s="30">
        <v>3.5</v>
      </c>
      <c r="AD5" s="30" t="s">
        <v>147</v>
      </c>
      <c r="AE5" s="30" t="s">
        <v>154</v>
      </c>
      <c r="AF5" s="30">
        <v>275.89999999999998</v>
      </c>
      <c r="AG5" s="41">
        <v>43728</v>
      </c>
      <c r="AH5" s="30">
        <v>4.5</v>
      </c>
      <c r="AI5" s="30">
        <v>5.0999999999999996</v>
      </c>
      <c r="AJ5" s="30">
        <v>3.4</v>
      </c>
      <c r="AK5" s="30" t="s">
        <v>147</v>
      </c>
      <c r="AL5" s="30" t="s">
        <v>155</v>
      </c>
      <c r="AM5" s="30">
        <v>284.3</v>
      </c>
      <c r="AN5" s="42">
        <v>43570</v>
      </c>
      <c r="AO5" s="30" t="s">
        <v>148</v>
      </c>
      <c r="AP5" s="30">
        <v>2.3639999999999999</v>
      </c>
    </row>
    <row r="6" spans="1:42" ht="30" customHeight="1" x14ac:dyDescent="0.3">
      <c r="A6" s="30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40"/>
      <c r="Y6" s="40"/>
      <c r="Z6" s="40"/>
      <c r="AA6" s="30"/>
      <c r="AB6" s="30"/>
      <c r="AC6" s="30"/>
      <c r="AD6" s="30"/>
      <c r="AE6" s="30"/>
      <c r="AF6" s="30"/>
      <c r="AG6" s="4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20.25" customHeight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40"/>
      <c r="Y7" s="40"/>
      <c r="Z7" s="40"/>
      <c r="AA7" s="30"/>
      <c r="AB7" s="30"/>
      <c r="AC7" s="30"/>
      <c r="AD7" s="30"/>
      <c r="AE7" s="30"/>
      <c r="AF7" s="30"/>
      <c r="AG7" s="40"/>
      <c r="AH7" s="30"/>
      <c r="AI7" s="30"/>
      <c r="AJ7" s="30"/>
      <c r="AK7" s="30"/>
      <c r="AL7" s="30"/>
      <c r="AM7" s="30"/>
      <c r="AN7" s="30"/>
      <c r="AO7" s="30"/>
      <c r="AP7" s="30"/>
    </row>
    <row r="8" spans="1:42" ht="20.25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40"/>
      <c r="Y8" s="40"/>
      <c r="Z8" s="40"/>
      <c r="AA8" s="30"/>
      <c r="AB8" s="30"/>
      <c r="AC8" s="30"/>
      <c r="AD8" s="30"/>
      <c r="AE8" s="30"/>
      <c r="AF8" s="30"/>
      <c r="AG8" s="40"/>
      <c r="AH8" s="30"/>
      <c r="AI8" s="30"/>
      <c r="AJ8" s="30"/>
      <c r="AK8" s="30"/>
      <c r="AL8" s="30"/>
      <c r="AM8" s="30"/>
      <c r="AN8" s="30"/>
      <c r="AO8" s="30"/>
      <c r="AP8" s="30"/>
    </row>
    <row r="9" spans="1:42" ht="20.25" customHeigh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40"/>
      <c r="Y9" s="40"/>
      <c r="Z9" s="40"/>
      <c r="AA9" s="30"/>
      <c r="AB9" s="30"/>
      <c r="AC9" s="30"/>
      <c r="AD9" s="30"/>
      <c r="AE9" s="30"/>
      <c r="AF9" s="30"/>
      <c r="AG9" s="40"/>
      <c r="AH9" s="30"/>
      <c r="AI9" s="30"/>
      <c r="AJ9" s="30"/>
      <c r="AK9" s="30"/>
      <c r="AL9" s="30"/>
      <c r="AM9" s="30"/>
      <c r="AN9" s="30"/>
      <c r="AO9" s="30"/>
      <c r="AP9" s="30"/>
    </row>
    <row r="10" spans="1:42" ht="20.25" customHeigh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40"/>
      <c r="Y10" s="40"/>
      <c r="Z10" s="40"/>
      <c r="AA10" s="30"/>
      <c r="AB10" s="30"/>
      <c r="AC10" s="30"/>
      <c r="AD10" s="30"/>
      <c r="AE10" s="30"/>
      <c r="AF10" s="30"/>
      <c r="AG10" s="4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ht="20.25" customHeight="1" x14ac:dyDescent="0.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40"/>
      <c r="Y11" s="40"/>
      <c r="Z11" s="40"/>
      <c r="AA11" s="30"/>
      <c r="AB11" s="30"/>
      <c r="AC11" s="30"/>
      <c r="AD11" s="30"/>
      <c r="AE11" s="30"/>
      <c r="AF11" s="30"/>
      <c r="AG11" s="4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20.25" customHeigh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40"/>
      <c r="Y12" s="40"/>
      <c r="Z12" s="40"/>
      <c r="AA12" s="30"/>
      <c r="AB12" s="30"/>
      <c r="AC12" s="30"/>
      <c r="AD12" s="30"/>
      <c r="AE12" s="30"/>
      <c r="AF12" s="30"/>
      <c r="AG12" s="4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ht="20.25" customHeigh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40"/>
      <c r="Y13" s="40"/>
      <c r="Z13" s="40"/>
      <c r="AA13" s="30"/>
      <c r="AB13" s="30"/>
      <c r="AC13" s="30"/>
      <c r="AD13" s="30"/>
      <c r="AE13" s="30"/>
      <c r="AF13" s="30"/>
      <c r="AG13" s="4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20.25" customHeight="1" x14ac:dyDescent="0.3">
      <c r="X14" s="43"/>
      <c r="Y14" s="43"/>
      <c r="Z14" s="43"/>
      <c r="AG14" s="43"/>
    </row>
  </sheetData>
  <mergeCells count="9">
    <mergeCell ref="Z3:AF3"/>
    <mergeCell ref="AG3:AM3"/>
    <mergeCell ref="AN3:AP3"/>
    <mergeCell ref="A1:L1"/>
    <mergeCell ref="A3:A4"/>
    <mergeCell ref="B3:L3"/>
    <mergeCell ref="M3:R3"/>
    <mergeCell ref="S3:W3"/>
    <mergeCell ref="X3:Y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붙임 13. 오염물질 연간 배출량 환산표</vt:lpstr>
      <vt:lpstr>붙임 14. 소규모사업장 방지시설 설치 지원사업 평가표</vt:lpstr>
      <vt:lpstr>붙임 16. 사업장 기초현황</vt:lpstr>
      <vt:lpstr>'붙임 14. 소규모사업장 방지시설 설치 지원사업 평가표'!Print_Area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2020-04-24T04:04:57Z</cp:lastPrinted>
  <dcterms:created xsi:type="dcterms:W3CDTF">2019-08-24T02:39:36Z</dcterms:created>
  <dcterms:modified xsi:type="dcterms:W3CDTF">2021-02-15T02:32:21Z</dcterms:modified>
</cp:coreProperties>
</file>